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jn Drive\Zon4Ons\Administratie\"/>
    </mc:Choice>
  </mc:AlternateContent>
  <xr:revisionPtr revIDLastSave="0" documentId="8_{3000B18B-4573-4920-BC65-F1FFC1AD4A76}" xr6:coauthVersionLast="47" xr6:coauthVersionMax="47" xr10:uidLastSave="{00000000-0000-0000-0000-000000000000}"/>
  <bookViews>
    <workbookView xWindow="-120" yWindow="-120" windowWidth="25440" windowHeight="15540" xr2:uid="{057DD6A7-D4C7-4777-975A-AA757CB1A4E8}"/>
  </bookViews>
  <sheets>
    <sheet name="Belastingmaatregelen2022" sheetId="2" r:id="rId1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2" l="1"/>
  <c r="H15" i="2"/>
  <c r="G15" i="2"/>
  <c r="C15" i="2"/>
  <c r="D15" i="2"/>
  <c r="B15" i="2"/>
  <c r="F6" i="2"/>
  <c r="F7" i="2"/>
  <c r="F8" i="2"/>
  <c r="F9" i="2"/>
  <c r="F5" i="2"/>
  <c r="F4" i="2"/>
  <c r="I16" i="2"/>
  <c r="H16" i="2"/>
  <c r="G16" i="2"/>
  <c r="B13" i="2"/>
  <c r="B16" i="2" s="1"/>
  <c r="G6" i="2"/>
  <c r="H6" i="2"/>
  <c r="I6" i="2"/>
  <c r="I8" i="2" s="1"/>
  <c r="I7" i="2"/>
  <c r="H7" i="2"/>
  <c r="G7" i="2"/>
  <c r="D7" i="2"/>
  <c r="C12" i="2"/>
  <c r="H14" i="2"/>
  <c r="I14" i="2" s="1"/>
  <c r="G12" i="2"/>
  <c r="G13" i="2" s="1"/>
  <c r="G5" i="2"/>
  <c r="H5" i="2" s="1"/>
  <c r="I5" i="2" s="1"/>
  <c r="H12" i="2"/>
  <c r="I12" i="2" s="1"/>
  <c r="C6" i="2"/>
  <c r="C5" i="2"/>
  <c r="D5" i="2" s="1"/>
  <c r="G8" i="2" l="1"/>
  <c r="H13" i="2"/>
  <c r="G9" i="2"/>
  <c r="I9" i="2"/>
  <c r="H8" i="2"/>
  <c r="H9" i="2" s="1"/>
  <c r="G17" i="2"/>
  <c r="D14" i="2"/>
  <c r="D12" i="2"/>
  <c r="C8" i="2"/>
  <c r="C9" i="2" s="1"/>
  <c r="D8" i="2"/>
  <c r="B8" i="2"/>
  <c r="B9" i="2" s="1"/>
  <c r="H17" i="2" l="1"/>
  <c r="H20" i="2" s="1"/>
  <c r="I13" i="2"/>
  <c r="G20" i="2"/>
  <c r="C13" i="2"/>
  <c r="C16" i="2" s="1"/>
  <c r="D9" i="2"/>
  <c r="I17" i="2" l="1"/>
  <c r="I20" i="2" s="1"/>
  <c r="D13" i="2"/>
  <c r="D16" i="2" s="1"/>
  <c r="B17" i="2"/>
  <c r="B20" i="2" s="1"/>
  <c r="C17" i="2" l="1"/>
  <c r="C20" i="2" s="1"/>
  <c r="D17" i="2" l="1"/>
  <c r="D2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Fred Hendriks</author>
  </authors>
  <commentList>
    <comment ref="A6" authorId="0" shapeId="0" xr:uid="{3362ADB0-E215-4802-9E0A-D68711B48947}">
      <text>
        <r>
          <rPr>
            <b/>
            <sz val="9"/>
            <color indexed="81"/>
            <rFont val="Tahoma"/>
            <family val="2"/>
          </rPr>
          <t>Prijs die je aan je leverancier betaalt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" authorId="0" shapeId="0" xr:uid="{8E4C9359-2666-4A1C-AA44-10ACE607E62C}">
      <text>
        <r>
          <rPr>
            <b/>
            <sz val="9"/>
            <color indexed="81"/>
            <rFont val="Tahoma"/>
            <family val="2"/>
          </rPr>
          <t>Prijs die je aan je leverancier betaalt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" authorId="0" shapeId="0" xr:uid="{3E4ABCB5-44DA-4523-90C8-6818A93C741B}">
      <text>
        <r>
          <rPr>
            <b/>
            <sz val="9"/>
            <color indexed="81"/>
            <rFont val="Tahoma"/>
            <family val="2"/>
          </rPr>
          <t>Prijs die Zon4Ons krijgt voor verkochte stroom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4" authorId="0" shapeId="0" xr:uid="{B8865AA7-7BC3-4EE9-A12E-D00BF6E5EF42}">
      <text>
        <r>
          <rPr>
            <b/>
            <sz val="9"/>
            <color indexed="81"/>
            <rFont val="Tahoma"/>
            <family val="2"/>
          </rPr>
          <t>Prijs die Zon4Ons krijgt voor verkochte stroom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" authorId="0" shapeId="0" xr:uid="{C703A3A3-43C3-44BF-8FAE-089B3A3D1596}">
      <text>
        <r>
          <rPr>
            <b/>
            <sz val="9"/>
            <color indexed="81"/>
            <rFont val="Tahoma"/>
            <charset val="1"/>
          </rPr>
          <t>Brutoopbrengst minus 33% kosten</t>
        </r>
      </text>
    </comment>
    <comment ref="F15" authorId="0" shapeId="0" xr:uid="{5B29F916-DB97-43EB-AF5D-54719AD5FF6C}">
      <text>
        <r>
          <rPr>
            <b/>
            <sz val="9"/>
            <color indexed="81"/>
            <rFont val="Tahoma"/>
            <charset val="1"/>
          </rPr>
          <t>Brutoopbrengst minus 33% kosten</t>
        </r>
      </text>
    </comment>
    <comment ref="A16" authorId="0" shapeId="0" xr:uid="{A6B066A4-35AA-4A68-A665-9E3F65624D01}">
      <text>
        <r>
          <rPr>
            <b/>
            <sz val="9"/>
            <color indexed="81"/>
            <rFont val="Tahoma"/>
            <family val="2"/>
          </rPr>
          <t>nooit groter dan voor eigen verbruik!</t>
        </r>
      </text>
    </comment>
    <comment ref="F16" authorId="0" shapeId="0" xr:uid="{E95CC91B-C547-49A3-998D-BC2E79098891}">
      <text>
        <r>
          <rPr>
            <b/>
            <sz val="9"/>
            <color indexed="81"/>
            <rFont val="Tahoma"/>
            <family val="2"/>
          </rPr>
          <t>nooit groter dan voor eigen verbruik!</t>
        </r>
      </text>
    </comment>
    <comment ref="A18" authorId="0" shapeId="0" xr:uid="{71DD6E43-D50B-4A9F-81F3-130CC7B4F89B}">
      <text>
        <r>
          <rPr>
            <b/>
            <sz val="9"/>
            <color indexed="81"/>
            <rFont val="Tahoma"/>
            <family val="2"/>
          </rPr>
          <t>Wordt verrekend als korting bij Inkomstenbelasting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8" authorId="0" shapeId="0" xr:uid="{FB0693C6-C606-4FE0-8AE0-DEAE336A1E29}">
      <text>
        <r>
          <rPr>
            <b/>
            <sz val="9"/>
            <color indexed="81"/>
            <rFont val="Tahoma"/>
            <family val="2"/>
          </rPr>
          <t>Wordt verrekend als korting bij Inkomstenbelasting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 shapeId="0" xr:uid="{93281B4A-2C98-40B1-B16C-5441F80670AF}">
      <text>
        <r>
          <rPr>
            <b/>
            <sz val="9"/>
            <color indexed="81"/>
            <rFont val="Tahoma"/>
            <family val="2"/>
          </rPr>
          <t xml:space="preserve">negatief = betalen
positief = ontvangen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0" authorId="0" shapeId="0" xr:uid="{1AE40307-823F-480B-9066-5DEF190737ED}">
      <text>
        <r>
          <rPr>
            <b/>
            <sz val="9"/>
            <color indexed="81"/>
            <rFont val="Tahoma"/>
            <family val="2"/>
          </rPr>
          <t xml:space="preserve">negatief = betalen
positief = ontvangen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<sst xmlns="http://schemas.openxmlformats.org/spreadsheetml/2006/main" count="30" uniqueCount="18">
  <si>
    <t>verbruik</t>
  </si>
  <si>
    <t>belastingteruggave</t>
  </si>
  <si>
    <t>stroomopbrengst</t>
  </si>
  <si>
    <t>te betalen</t>
  </si>
  <si>
    <t>nieuw
contract</t>
  </si>
  <si>
    <t>lopend 
contract</t>
  </si>
  <si>
    <t>Aantal kWh/jaar</t>
  </si>
  <si>
    <t>per saldo</t>
  </si>
  <si>
    <t>productieopbrengst</t>
  </si>
  <si>
    <t>extra belastingkorting</t>
  </si>
  <si>
    <t>productie</t>
  </si>
  <si>
    <t>aantal panelen</t>
  </si>
  <si>
    <t>Stroomprijs/kWh</t>
  </si>
  <si>
    <t>Belasting/kWh</t>
  </si>
  <si>
    <t>Bruto stroomprijs/kWh</t>
  </si>
  <si>
    <t>verkoopprijs/kWh</t>
  </si>
  <si>
    <t>ZONDER PANELEN van ZON4ONS</t>
  </si>
  <si>
    <t>MET PANELEN van ZON4ONS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</si>
</sst>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€&quot;\ #,##0.00;[Red]&quot;€&quot;\ \-#,##0.00"/>
    <numFmt numFmtId="164" formatCode="&quot;€&quot;\ #,##0.00"/>
    <numFmt numFmtId="165" formatCode="&quot;€&quot;\ #,##0"/>
  </numFmts>
  <fonts count="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1" fontId="0" fillId="2" borderId="0" xfId="0" applyNumberFormat="1" applyFill="1" applyProtection="1">
      <protection locked="0"/>
    </xf>
    <xf numFmtId="164" fontId="0" fillId="2" borderId="0" xfId="0" applyNumberFormat="1" applyFill="1" applyProtection="1">
      <protection locked="0"/>
    </xf>
    <xf numFmtId="0" fontId="0" fillId="0" borderId="0" xfId="0" applyProtection="1"/>
    <xf numFmtId="0" fontId="0" fillId="0" borderId="0" xfId="0" applyFill="1" applyProtection="1"/>
    <xf numFmtId="1" fontId="0" fillId="0" borderId="0" xfId="0" applyNumberFormat="1" applyFill="1" applyProtection="1"/>
    <xf numFmtId="164" fontId="0" fillId="0" borderId="0" xfId="0" applyNumberFormat="1" applyProtection="1"/>
    <xf numFmtId="0" fontId="0" fillId="3" borderId="0" xfId="0" applyFill="1" applyProtection="1"/>
    <xf numFmtId="165" fontId="0" fillId="3" borderId="0" xfId="0" applyNumberFormat="1" applyFill="1" applyProtection="1"/>
    <xf numFmtId="164" fontId="0" fillId="0" borderId="0" xfId="0" applyNumberFormat="1" applyFill="1" applyProtection="1"/>
    <xf numFmtId="165" fontId="0" fillId="0" borderId="0" xfId="0" applyNumberFormat="1" applyProtection="1"/>
    <xf numFmtId="0" fontId="0" fillId="6" borderId="0" xfId="0" applyFill="1" applyProtection="1"/>
    <xf numFmtId="1" fontId="0" fillId="6" borderId="0" xfId="0" applyNumberFormat="1" applyFill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right" wrapText="1"/>
    </xf>
    <xf numFmtId="0" fontId="0" fillId="0" borderId="0" xfId="0" applyAlignment="1">
      <alignment horizontal="right"/>
    </xf>
    <xf numFmtId="8" fontId="0" fillId="4" borderId="0" xfId="0" applyNumberFormat="1" applyFill="1" applyProtection="1"/>
    <xf numFmtId="8" fontId="0" fillId="0" borderId="0" xfId="0" applyNumberFormat="1" applyProtection="1"/>
    <xf numFmtId="8" fontId="0" fillId="0" borderId="0" xfId="0" applyNumberFormat="1"/>
    <xf numFmtId="0" fontId="0" fillId="5" borderId="0" xfId="0" applyFill="1" applyAlignmen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0</xdr:row>
      <xdr:rowOff>76200</xdr:rowOff>
    </xdr:from>
    <xdr:to>
      <xdr:col>16</xdr:col>
      <xdr:colOff>533400</xdr:colOff>
      <xdr:row>21</xdr:row>
      <xdr:rowOff>19050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9DE1D6E1-E7CB-4407-AB9E-7D1A12A3455A}"/>
            </a:ext>
          </a:extLst>
        </xdr:cNvPr>
        <xdr:cNvSpPr txBox="1"/>
      </xdr:nvSpPr>
      <xdr:spPr>
        <a:xfrm>
          <a:off x="7610475" y="76200"/>
          <a:ext cx="4448175" cy="41338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/>
            <a:t>Toelichting</a:t>
          </a:r>
        </a:p>
        <a:p>
          <a:r>
            <a:rPr lang="nl-NL" b="0">
              <a:effectLst/>
            </a:rPr>
            <a:t>Hiernaast staan 2 situaties:  links 3 kolommen voor de situatie van iemand met panelen van Zon4Ons, rechts 3 kolommen van iemand zonder panelen van Zon4Ons (NB: situatie met eigen panelen niet weergegeven).</a:t>
          </a:r>
          <a:endParaRPr lang="nl-NL"/>
        </a:p>
        <a:p>
          <a:r>
            <a:rPr lang="nl-NL" b="0">
              <a:effectLst/>
            </a:rPr>
            <a:t>Kolom 1:  de cijfers voor 2021</a:t>
          </a:r>
          <a:endParaRPr lang="nl-NL"/>
        </a:p>
        <a:p>
          <a:r>
            <a:rPr lang="nl-NL" b="0">
              <a:effectLst/>
            </a:rPr>
            <a:t>Kolom 2:  de cijfers voor 2022 als je een doorlopend contract hebt (stroomprijs blijft hetzelfde)</a:t>
          </a:r>
          <a:endParaRPr lang="nl-NL"/>
        </a:p>
        <a:p>
          <a:r>
            <a:rPr lang="nl-NL" b="0">
              <a:effectLst/>
            </a:rPr>
            <a:t>Kolom 3: de cijfers als je per 2022 een nieuw contract hebt/krijgt (met een aangepaste en waarschijnlijk hogere stroomprijs).</a:t>
          </a:r>
          <a:endParaRPr lang="nl-NL"/>
        </a:p>
        <a:p>
          <a:r>
            <a:rPr lang="nl-NL" b="0">
              <a:effectLst/>
            </a:rPr>
            <a:t>In de bovenste rijen wordt uitgerekend wat je moet betalen vanwege je stroom</a:t>
          </a:r>
          <a:r>
            <a:rPr lang="nl-NL" b="1">
              <a:effectLst/>
            </a:rPr>
            <a:t>verbruik</a:t>
          </a:r>
          <a:r>
            <a:rPr lang="nl-NL" b="0">
              <a:effectLst/>
            </a:rPr>
            <a:t> thuis</a:t>
          </a:r>
          <a:endParaRPr lang="nl-NL"/>
        </a:p>
        <a:p>
          <a:r>
            <a:rPr lang="nl-NL" b="0">
              <a:effectLst/>
            </a:rPr>
            <a:t>In de onderste rijen staat wat je ontvangt via de stroom</a:t>
          </a:r>
          <a:r>
            <a:rPr lang="nl-NL" b="1">
              <a:effectLst/>
            </a:rPr>
            <a:t>productie</a:t>
          </a:r>
          <a:r>
            <a:rPr lang="nl-NL" b="0">
              <a:effectLst/>
            </a:rPr>
            <a:t> van je panelen.</a:t>
          </a:r>
          <a:endParaRPr lang="nl-NL"/>
        </a:p>
        <a:p>
          <a:r>
            <a:rPr lang="nl-NL" b="0">
              <a:effectLst/>
            </a:rPr>
            <a:t>Het verschil daartussen is wat je uiteindelijk per saldo voor stroom betaalt of ontvangt.</a:t>
          </a:r>
        </a:p>
        <a:p>
          <a:endParaRPr lang="nl-NL" b="0">
            <a:effectLst/>
          </a:endParaRPr>
        </a:p>
        <a:p>
          <a:r>
            <a:rPr lang="nl-NL" b="0">
              <a:effectLst/>
            </a:rPr>
            <a:t>Je kunt de volgende gegevens zelf instellen:</a:t>
          </a:r>
          <a:endParaRPr lang="nl-NL"/>
        </a:p>
        <a:p>
          <a:r>
            <a:rPr lang="nl-NL" b="0">
              <a:effectLst/>
            </a:rPr>
            <a:t>- het aantal kWh (kilowattuur) dat je per jaar verbruikt (staat op je jaarrekening)</a:t>
          </a:r>
        </a:p>
        <a:p>
          <a:r>
            <a:rPr lang="nl-NL" b="0">
              <a:effectLst/>
            </a:rPr>
            <a:t>- het aantal panelen dat je bezit</a:t>
          </a:r>
        </a:p>
        <a:p>
          <a:r>
            <a:rPr lang="nl-NL" b="0">
              <a:effectLst/>
            </a:rPr>
            <a:t>- de stroomprijs die Zon4Ons gaat ontvangen voor zonnestroom</a:t>
          </a:r>
        </a:p>
        <a:p>
          <a:r>
            <a:rPr lang="nl-NL" b="0">
              <a:effectLst/>
            </a:rPr>
            <a:t>- de stroomprijs die je moet gaan betalen als je een nieuw contract krijgt in 2022</a:t>
          </a:r>
        </a:p>
        <a:p>
          <a:endParaRPr lang="nl-NL"/>
        </a:p>
        <a:p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2C437-70F6-427C-A534-8B2CCBEC460B}">
  <dimension ref="A1:I20"/>
  <sheetViews>
    <sheetView tabSelected="1" workbookViewId="0">
      <selection activeCell="B5" sqref="B5"/>
    </sheetView>
  </sheetViews>
  <sheetFormatPr defaultRowHeight="15" x14ac:dyDescent="0.25"/>
  <cols>
    <col min="1" max="1" width="21.7109375" bestFit="1" customWidth="1"/>
    <col min="2" max="4" width="9.5703125" bestFit="1" customWidth="1"/>
    <col min="6" max="6" width="20.7109375" bestFit="1" customWidth="1"/>
    <col min="7" max="7" width="10.28515625" bestFit="1" customWidth="1"/>
  </cols>
  <sheetData>
    <row r="1" spans="1:9" x14ac:dyDescent="0.25">
      <c r="A1" s="20" t="s">
        <v>17</v>
      </c>
      <c r="B1" s="20"/>
      <c r="C1" s="20"/>
      <c r="D1" s="20"/>
      <c r="E1" s="4"/>
      <c r="F1" s="20" t="s">
        <v>16</v>
      </c>
      <c r="G1" s="20"/>
      <c r="H1" s="20"/>
      <c r="I1" s="20"/>
    </row>
    <row r="2" spans="1:9" x14ac:dyDescent="0.25">
      <c r="A2" s="4"/>
      <c r="B2" s="4">
        <v>2021</v>
      </c>
      <c r="C2" s="4">
        <v>2022</v>
      </c>
      <c r="D2" s="4">
        <v>2022</v>
      </c>
      <c r="E2" s="4"/>
      <c r="F2" s="4"/>
      <c r="G2" s="4">
        <v>2021</v>
      </c>
      <c r="H2" s="4">
        <v>2022</v>
      </c>
      <c r="I2" s="4">
        <v>2022</v>
      </c>
    </row>
    <row r="3" spans="1:9" s="16" customFormat="1" ht="30" x14ac:dyDescent="0.25">
      <c r="A3" s="14"/>
      <c r="B3" s="14"/>
      <c r="C3" s="15" t="s">
        <v>5</v>
      </c>
      <c r="D3" s="15" t="s">
        <v>4</v>
      </c>
      <c r="E3" s="14"/>
      <c r="F3" s="14"/>
      <c r="G3" s="14"/>
      <c r="H3" s="15" t="s">
        <v>5</v>
      </c>
      <c r="I3" s="15" t="s">
        <v>4</v>
      </c>
    </row>
    <row r="4" spans="1:9" x14ac:dyDescent="0.25">
      <c r="A4" s="12" t="s">
        <v>0</v>
      </c>
      <c r="B4" s="13"/>
      <c r="C4" s="13"/>
      <c r="D4" s="13"/>
      <c r="E4" s="4"/>
      <c r="F4" s="12" t="str">
        <f t="shared" ref="F4:F9" si="0">A4</f>
        <v>verbruik</v>
      </c>
      <c r="G4" s="13"/>
      <c r="H4" s="13"/>
      <c r="I4" s="13"/>
    </row>
    <row r="5" spans="1:9" x14ac:dyDescent="0.25">
      <c r="A5" s="5" t="s">
        <v>6</v>
      </c>
      <c r="B5" s="2">
        <v>3000</v>
      </c>
      <c r="C5" s="6">
        <f>B5</f>
        <v>3000</v>
      </c>
      <c r="D5" s="6">
        <f>C5</f>
        <v>3000</v>
      </c>
      <c r="E5" s="4"/>
      <c r="F5" s="5" t="str">
        <f t="shared" si="0"/>
        <v>Aantal kWh/jaar</v>
      </c>
      <c r="G5" s="6">
        <f>B5</f>
        <v>3000</v>
      </c>
      <c r="H5" s="6">
        <f>G5</f>
        <v>3000</v>
      </c>
      <c r="I5" s="6">
        <f>H5</f>
        <v>3000</v>
      </c>
    </row>
    <row r="6" spans="1:9" x14ac:dyDescent="0.25">
      <c r="A6" s="4" t="s">
        <v>12</v>
      </c>
      <c r="B6" s="7">
        <v>0.11</v>
      </c>
      <c r="C6" s="7">
        <f>B6</f>
        <v>0.11</v>
      </c>
      <c r="D6" s="3">
        <v>0.13</v>
      </c>
      <c r="E6" s="4"/>
      <c r="F6" s="5" t="str">
        <f t="shared" si="0"/>
        <v>Stroomprijs/kWh</v>
      </c>
      <c r="G6" s="7">
        <f>B6</f>
        <v>0.11</v>
      </c>
      <c r="H6" s="7">
        <f>B6</f>
        <v>0.11</v>
      </c>
      <c r="I6" s="7">
        <f>D6</f>
        <v>0.13</v>
      </c>
    </row>
    <row r="7" spans="1:9" x14ac:dyDescent="0.25">
      <c r="A7" s="4" t="s">
        <v>13</v>
      </c>
      <c r="B7" s="7">
        <v>9.4299999999999995E-2</v>
      </c>
      <c r="C7" s="7">
        <v>2.4299999999999999E-2</v>
      </c>
      <c r="D7" s="7">
        <f>C7</f>
        <v>2.4299999999999999E-2</v>
      </c>
      <c r="E7" s="4"/>
      <c r="F7" s="5" t="str">
        <f t="shared" si="0"/>
        <v>Belasting/kWh</v>
      </c>
      <c r="G7" s="7">
        <f>B7</f>
        <v>9.4299999999999995E-2</v>
      </c>
      <c r="H7" s="7">
        <f>C7</f>
        <v>2.4299999999999999E-2</v>
      </c>
      <c r="I7" s="7">
        <f>H7</f>
        <v>2.4299999999999999E-2</v>
      </c>
    </row>
    <row r="8" spans="1:9" x14ac:dyDescent="0.25">
      <c r="A8" s="4" t="s">
        <v>14</v>
      </c>
      <c r="B8" s="7">
        <f>B7+B6</f>
        <v>0.20429999999999998</v>
      </c>
      <c r="C8" s="7">
        <f>C7+C6</f>
        <v>0.1343</v>
      </c>
      <c r="D8" s="7">
        <f>D7+D6</f>
        <v>0.15429999999999999</v>
      </c>
      <c r="E8" s="4"/>
      <c r="F8" s="5" t="str">
        <f t="shared" si="0"/>
        <v>Bruto stroomprijs/kWh</v>
      </c>
      <c r="G8" s="7">
        <f>G7+G6</f>
        <v>0.20429999999999998</v>
      </c>
      <c r="H8" s="7">
        <f>H7+H6</f>
        <v>0.1343</v>
      </c>
      <c r="I8" s="7">
        <f>I7+I6</f>
        <v>0.15429999999999999</v>
      </c>
    </row>
    <row r="9" spans="1:9" x14ac:dyDescent="0.25">
      <c r="A9" s="8" t="s">
        <v>3</v>
      </c>
      <c r="B9" s="9">
        <f>B5*B8</f>
        <v>612.9</v>
      </c>
      <c r="C9" s="9">
        <f>C5*C8</f>
        <v>402.90000000000003</v>
      </c>
      <c r="D9" s="9">
        <f>D5*D8</f>
        <v>462.9</v>
      </c>
      <c r="E9" s="4"/>
      <c r="F9" s="5" t="str">
        <f t="shared" si="0"/>
        <v>te betalen</v>
      </c>
      <c r="G9" s="9">
        <f>G5*G8</f>
        <v>612.9</v>
      </c>
      <c r="H9" s="9">
        <f>H5*H8</f>
        <v>402.90000000000003</v>
      </c>
      <c r="I9" s="9">
        <f>I5*I8</f>
        <v>462.9</v>
      </c>
    </row>
    <row r="10" spans="1:9" x14ac:dyDescent="0.25">
      <c r="A10" s="4"/>
      <c r="B10" s="7"/>
      <c r="C10" s="7"/>
      <c r="D10" s="7"/>
      <c r="E10" s="4"/>
      <c r="F10" s="4"/>
      <c r="G10" s="7"/>
      <c r="H10" s="7"/>
      <c r="I10" s="7"/>
    </row>
    <row r="11" spans="1:9" x14ac:dyDescent="0.25">
      <c r="A11" s="12" t="s">
        <v>10</v>
      </c>
      <c r="B11" s="13"/>
      <c r="C11" s="13"/>
      <c r="D11" s="13"/>
      <c r="E11" s="4"/>
      <c r="F11" s="12" t="s">
        <v>10</v>
      </c>
      <c r="G11" s="13"/>
      <c r="H11" s="13"/>
      <c r="I11" s="13"/>
    </row>
    <row r="12" spans="1:9" s="1" customFormat="1" x14ac:dyDescent="0.25">
      <c r="A12" s="5" t="s">
        <v>11</v>
      </c>
      <c r="B12" s="2">
        <v>11</v>
      </c>
      <c r="C12" s="6">
        <f>B12</f>
        <v>11</v>
      </c>
      <c r="D12" s="6">
        <f>C12</f>
        <v>11</v>
      </c>
      <c r="E12" s="5"/>
      <c r="F12" s="5" t="s">
        <v>11</v>
      </c>
      <c r="G12" s="6">
        <f>0</f>
        <v>0</v>
      </c>
      <c r="H12" s="6">
        <f>G12</f>
        <v>0</v>
      </c>
      <c r="I12" s="6">
        <f>H12</f>
        <v>0</v>
      </c>
    </row>
    <row r="13" spans="1:9" s="1" customFormat="1" x14ac:dyDescent="0.25">
      <c r="A13" s="5" t="s">
        <v>8</v>
      </c>
      <c r="B13" s="6">
        <f>B12*267</f>
        <v>2937</v>
      </c>
      <c r="C13" s="6">
        <f>B13</f>
        <v>2937</v>
      </c>
      <c r="D13" s="6">
        <f>C13</f>
        <v>2937</v>
      </c>
      <c r="E13" s="5"/>
      <c r="F13" s="5" t="s">
        <v>8</v>
      </c>
      <c r="G13" s="6">
        <f>G12*267</f>
        <v>0</v>
      </c>
      <c r="H13" s="6">
        <f>G13</f>
        <v>0</v>
      </c>
      <c r="I13" s="6">
        <f>H13</f>
        <v>0</v>
      </c>
    </row>
    <row r="14" spans="1:9" x14ac:dyDescent="0.25">
      <c r="A14" s="4" t="s">
        <v>15</v>
      </c>
      <c r="B14" s="7">
        <v>0.1</v>
      </c>
      <c r="C14" s="3">
        <v>0.12</v>
      </c>
      <c r="D14" s="7">
        <f>C14</f>
        <v>0.12</v>
      </c>
      <c r="E14" s="4"/>
      <c r="F14" s="4" t="s">
        <v>15</v>
      </c>
      <c r="G14" s="7">
        <v>0.1</v>
      </c>
      <c r="H14" s="10">
        <f>C14</f>
        <v>0.12</v>
      </c>
      <c r="I14" s="7">
        <f>H14</f>
        <v>0.12</v>
      </c>
    </row>
    <row r="15" spans="1:9" x14ac:dyDescent="0.25">
      <c r="A15" s="4" t="s">
        <v>2</v>
      </c>
      <c r="B15" s="11">
        <f>0.66*B13*B14</f>
        <v>193.84200000000001</v>
      </c>
      <c r="C15" s="11">
        <f>0.66*C13*C14</f>
        <v>232.6104</v>
      </c>
      <c r="D15" s="11">
        <f>0.66*D13*D14</f>
        <v>232.6104</v>
      </c>
      <c r="E15" s="4"/>
      <c r="F15" s="4" t="s">
        <v>2</v>
      </c>
      <c r="G15" s="11">
        <f>0.66*G13*G14</f>
        <v>0</v>
      </c>
      <c r="H15" s="11">
        <f>0.66*H13*H14</f>
        <v>0</v>
      </c>
      <c r="I15" s="11">
        <f>0.66*I13*I14</f>
        <v>0</v>
      </c>
    </row>
    <row r="16" spans="1:9" x14ac:dyDescent="0.25">
      <c r="A16" s="4" t="s">
        <v>1</v>
      </c>
      <c r="B16" s="11">
        <f>MIN(B13*B7,B5*B7)</f>
        <v>276.95909999999998</v>
      </c>
      <c r="C16" s="11">
        <f>MIN(C13*C7,C5*C7)</f>
        <v>71.369100000000003</v>
      </c>
      <c r="D16" s="11">
        <f>MIN(D13*D7,D5*D7)</f>
        <v>71.369100000000003</v>
      </c>
      <c r="E16" s="4"/>
      <c r="F16" s="4" t="s">
        <v>1</v>
      </c>
      <c r="G16" s="11">
        <f>MIN(G13*G7,G5*G7)</f>
        <v>0</v>
      </c>
      <c r="H16" s="11">
        <f>MIN(H13*H7,H5*H7)</f>
        <v>0</v>
      </c>
      <c r="I16" s="11">
        <f>MIN(I13*I7,I5*I7)</f>
        <v>0</v>
      </c>
    </row>
    <row r="17" spans="1:9" x14ac:dyDescent="0.25">
      <c r="A17" s="8" t="s">
        <v>8</v>
      </c>
      <c r="B17" s="9">
        <f>B15+B16</f>
        <v>470.80110000000002</v>
      </c>
      <c r="C17" s="9">
        <f>C15+C16</f>
        <v>303.97950000000003</v>
      </c>
      <c r="D17" s="9">
        <f>D15+D16</f>
        <v>303.97950000000003</v>
      </c>
      <c r="E17" s="4"/>
      <c r="F17" s="8" t="s">
        <v>8</v>
      </c>
      <c r="G17" s="9">
        <f>G15+G16</f>
        <v>0</v>
      </c>
      <c r="H17" s="9">
        <f>H15+H16</f>
        <v>0</v>
      </c>
      <c r="I17" s="9">
        <f>I15+I16</f>
        <v>0</v>
      </c>
    </row>
    <row r="18" spans="1:9" x14ac:dyDescent="0.25">
      <c r="A18" s="8" t="s">
        <v>9</v>
      </c>
      <c r="B18" s="9"/>
      <c r="C18" s="9">
        <v>230</v>
      </c>
      <c r="D18" s="9">
        <v>230</v>
      </c>
      <c r="E18" s="4"/>
      <c r="F18" s="8" t="s">
        <v>9</v>
      </c>
      <c r="G18" s="9"/>
      <c r="H18" s="9">
        <v>230</v>
      </c>
      <c r="I18" s="9">
        <v>230</v>
      </c>
    </row>
    <row r="19" spans="1:9" x14ac:dyDescent="0.25">
      <c r="A19" s="4"/>
      <c r="B19" s="7"/>
      <c r="C19" s="7"/>
      <c r="D19" s="7"/>
      <c r="E19" s="4"/>
      <c r="F19" s="4"/>
      <c r="G19" s="7"/>
      <c r="H19" s="7"/>
      <c r="I19" s="7"/>
    </row>
    <row r="20" spans="1:9" s="19" customFormat="1" x14ac:dyDescent="0.25">
      <c r="A20" s="17" t="s">
        <v>7</v>
      </c>
      <c r="B20" s="17">
        <f>B17+B18-B9</f>
        <v>-142.09889999999996</v>
      </c>
      <c r="C20" s="17">
        <f>C17+C18-C9</f>
        <v>131.0795</v>
      </c>
      <c r="D20" s="17">
        <f>D17+D18-D9</f>
        <v>71.079500000000053</v>
      </c>
      <c r="E20" s="18"/>
      <c r="F20" s="17" t="s">
        <v>7</v>
      </c>
      <c r="G20" s="17">
        <f>G17+G18-G9</f>
        <v>-612.9</v>
      </c>
      <c r="H20" s="17">
        <f>H17+H18-H9</f>
        <v>-172.90000000000003</v>
      </c>
      <c r="I20" s="17">
        <f>I17+I18-I9</f>
        <v>-232.89999999999998</v>
      </c>
    </row>
  </sheetData>
  <sheetProtection algorithmName="SHA-512" hashValue="ffMm8BERmir9M7UsH2tZzsxOptYMH+l4I6nNgNh4avWbB42n6eVP0raQCEfVdxuXhTu/tPKbPCaLOj9jp7+J3Q==" saltValue="SYVyvRcaE16MVz9uuw4ZfQ==" spinCount="100000" sheet="1" objects="1" scenarios="1" selectLockedCells="1"/>
  <mergeCells count="2">
    <mergeCell ref="A1:D1"/>
    <mergeCell ref="F1:I1"/>
  </mergeCells>
  <pageMargins left="0.7" right="0.7" top="0.75" bottom="0.75" header="0.3" footer="0.3"/>
  <ignoredErrors>
    <ignoredError sqref="H6:I6" formula="1"/>
  </ignoredErrors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Belastingmaatregelen2022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Hendriks</dc:creator>
  <cp:lastModifiedBy>Fred Hendriks</cp:lastModifiedBy>
  <dcterms:created xsi:type="dcterms:W3CDTF">2021-10-31T15:21:17Z</dcterms:created>
  <dcterms:modified xsi:type="dcterms:W3CDTF">2021-11-07T09:19:50Z</dcterms:modified>
</cp:coreProperties>
</file>